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Фридриха Энгельса д. 151" sheetId="1" r:id="rId1"/>
  </sheets>
  <externalReferences>
    <externalReference r:id="rId2"/>
  </externalReferences>
  <definedNames>
    <definedName name="АДРЕС" localSheetId="0">'ул Фридриха Энгельса д. 151'!$B$3</definedName>
    <definedName name="АДРЕС">#REF!</definedName>
    <definedName name="АДРЕС2">#REF!</definedName>
    <definedName name="ВХДОЛГ" localSheetId="0">'ул Фридриха Энгельса д. 151'!$G$9</definedName>
    <definedName name="ВХДОЛГ">#REF!</definedName>
    <definedName name="ВХСАЛЬДО" localSheetId="0">'ул Фридриха Энгельса д. 151'!$D$9</definedName>
    <definedName name="ВХСАЛЬДО">#REF!</definedName>
    <definedName name="ВХСАЛЬДО3МЕС">#REF!</definedName>
    <definedName name="ДОГОВОР" localSheetId="0">'ул Фридриха Энгельса д. 151'!$B$4</definedName>
    <definedName name="ДОГОВОР">#REF!</definedName>
    <definedName name="ДОЛГ" localSheetId="0">'ул Фридриха Энгельса д. 151'!$A$9</definedName>
    <definedName name="ДОЛГ">#REF!</definedName>
    <definedName name="ЗАТРАЧЕНОК" localSheetId="0">'ул Фридриха Энгельса д. 151'!$D$41</definedName>
    <definedName name="ЗАТРАЧЕНОК">#REF!</definedName>
    <definedName name="ЗАТРАЧЕНОТ" localSheetId="0">'ул Фридриха Энгельса д. 151'!$D$40</definedName>
    <definedName name="ЗАТРАЧЕНОТ">#REF!</definedName>
    <definedName name="ЗАТРЕМ" localSheetId="0">'ул Фридриха Энгельса д. 151'!$D$56</definedName>
    <definedName name="ЗАТРЕМ">#REF!</definedName>
    <definedName name="ИСХДОЛГ" localSheetId="0">'ул Фридриха Энгельса д. 151'!$G$46</definedName>
    <definedName name="ИСХДОЛГ">#REF!</definedName>
    <definedName name="ИСХСАЛЬДО" localSheetId="0">'ул Фридриха Энгельса д. 151'!$D$46</definedName>
    <definedName name="ИСХСАЛЬДО">#REF!</definedName>
    <definedName name="ИСХСАЛЬДО3МЕС">#REF!</definedName>
    <definedName name="КАП" localSheetId="0">'ул Фридриха Энгельса д. 151'!$C$41</definedName>
    <definedName name="КАП">#REF!</definedName>
    <definedName name="КАПРЕМ">#REF!</definedName>
    <definedName name="КПЕРЕЧИСК" localSheetId="0">'ул Фридриха Энгельса д. 151'!$G$41</definedName>
    <definedName name="КПЕРЕЧИСК">#REF!</definedName>
    <definedName name="КПЕРЕЧИСТ" localSheetId="0">'ул Фридриха Энгельса д. 151'!$G$40</definedName>
    <definedName name="КПЕРЕЧИСТ">#REF!</definedName>
    <definedName name="НАЧЗАГОД">#REF!</definedName>
    <definedName name="НАЧЗАГОДНЕЖ">#REF!</definedName>
    <definedName name="НАЧРЕМ" localSheetId="0">'ул Фридриха Энгельса д. 151'!$D$54</definedName>
    <definedName name="НАЧРЕМ">#REF!</definedName>
    <definedName name="НЕЖНАЧРЕМ" localSheetId="0">'ул Фридриха Энгельса д. 151'!$D$55</definedName>
    <definedName name="НЕЖНАЧРЕМ">#REF!</definedName>
    <definedName name="ОПАЛЧЕНОТ" localSheetId="0">'ул Фридриха Энгельса д. 151'!$E$40</definedName>
    <definedName name="ОПАЛЧЕНОТ">#REF!</definedName>
    <definedName name="ОПЛАЧЕНОК" localSheetId="0">'ул Фридриха Энгельса д. 151'!$E$41</definedName>
    <definedName name="ОПЛАЧЕНОК">#REF!</definedName>
    <definedName name="ОСВОЕНО">#REF!</definedName>
    <definedName name="ОСТ" localSheetId="0">'ул Фридриха Энгельса д. 151'!$A$46</definedName>
    <definedName name="ОСТ">#REF!</definedName>
    <definedName name="ПЛОЩАДЬ" localSheetId="0">'ул Фридриха Энгельса д. 151'!$B$5</definedName>
    <definedName name="ПЛОЩАДЬ">#REF!</definedName>
    <definedName name="ПЛОЩАДЬДОМА">#REF!</definedName>
    <definedName name="РАЗМЕРПЛАТЫ" localSheetId="0">'ул Фридриха Энгельса д. 151'!$C$11</definedName>
    <definedName name="РАЗМЕРПЛАТЫ">#REF!</definedName>
    <definedName name="СНРЕМ" localSheetId="0">'ул Фридриха Энгельса д. 151'!#REF!</definedName>
    <definedName name="СНРЕМ">#REF!</definedName>
    <definedName name="ТАРОТОП" localSheetId="0">'ул Фридриха Энгельса д. 151'!$C$16</definedName>
    <definedName name="ТАРОТОП">#REF!</definedName>
    <definedName name="ТАРХВС" localSheetId="0">'ул Фридриха Энгельса д. 151'!$C$17</definedName>
    <definedName name="ТАРХВС">#REF!</definedName>
    <definedName name="ТБО" localSheetId="0">'ул Фридриха Энгельса д. 151'!$C$13</definedName>
    <definedName name="ТБО">#REF!</definedName>
    <definedName name="ТБОНАЧ" localSheetId="0">'ул Фридриха Энгельса д. 151'!$D$13</definedName>
    <definedName name="ТБОНАЧ">#REF!</definedName>
    <definedName name="ТБОНЕД" localSheetId="0">'ул Фридриха Энгельса д. 151'!$F$13</definedName>
    <definedName name="ТБОНЕД">#REF!</definedName>
    <definedName name="ТБООПЛ" localSheetId="0">'ул Фридриха Энгельса д. 151'!$E$13</definedName>
    <definedName name="ТБООПЛ">#REF!</definedName>
    <definedName name="ТБОПОСТ" localSheetId="0">'ул Фридриха Энгельса д. 151'!$G$13</definedName>
    <definedName name="ТБОПОСТ">#REF!</definedName>
    <definedName name="ТЕК" localSheetId="0">'ул Фридриха Энгельса д. 151'!$C$40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<sst xmlns="http://schemas.openxmlformats.org/spreadsheetml/2006/main" count="70" uniqueCount="66">
  <si>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</si>
  <si>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</si>
  <si>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Фридриха Энгельса д. 151</t>
  </si>
  <si>
    <t>Договор управления №:</t>
  </si>
  <si>
    <t xml:space="preserve">№ 143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</si>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</sst>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CS712"/>
  <sheetViews>
    <sheetView tabSelected="1" topLeftCell="A45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3999.3999999999992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454299.53999999986</v>
      </c>
      <c r="E9" s="10" t="s">
        <v>8</v>
      </c>
      <c r="F9" s="11"/>
      <c r="G9" s="9">
        <v>85013.840000000011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457813.36999999976</v>
      </c>
      <c r="E13" s="24">
        <v>455942.97999999986</v>
      </c>
      <c r="F13" s="25">
        <f>ТБОНАЧ-ТБООПЛ</f>
        <v>1870.3899999998976</v>
      </c>
      <c r="G13" s="26">
        <f>ТБООПЛ</f>
        <v>455942.97999999986</v>
      </c>
    </row>
    <row r="14" spans="1:7" ht="13.5" thickBot="1" x14ac:dyDescent="0.25">
      <c r="A14" s="27"/>
      <c r="B14" s="28" t="s">
        <v>17</v>
      </c>
      <c r="C14" s="29"/>
      <c r="D14" s="30">
        <f>D13</f>
        <v>457813.36999999976</v>
      </c>
      <c r="E14" s="30">
        <f>E13</f>
        <v>455942.97999999986</v>
      </c>
      <c r="F14" s="30">
        <f>F13</f>
        <v>1870.3899999998976</v>
      </c>
      <c r="G14" s="30">
        <f>SUM(ТБОПОСТ)</f>
        <v>455942.97999999986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1199133.4100000006</v>
      </c>
      <c r="E16" s="24">
        <v>1186680.9999999998</v>
      </c>
      <c r="F16" s="25">
        <f t="shared" ref="F16:F25" si="0">D16-E16</f>
        <v>12452.410000000848</v>
      </c>
      <c r="G16" s="26">
        <f t="shared" ref="G16:G25" si="1">E16</f>
        <v>1186680.9999999998</v>
      </c>
    </row>
    <row r="17" spans="1:7" x14ac:dyDescent="0.2">
      <c r="A17" s="34"/>
      <c r="B17" s="35" t="s">
        <v>20</v>
      </c>
      <c r="C17" s="23">
        <v>25.95</v>
      </c>
      <c r="D17" s="24">
        <v>146099.33999999997</v>
      </c>
      <c r="E17" s="24">
        <v>147633.12999999986</v>
      </c>
      <c r="F17" s="25">
        <f t="shared" si="0"/>
        <v>-1533.7899999998917</v>
      </c>
      <c r="G17" s="26">
        <f t="shared" si="1"/>
        <v>147633.12999999986</v>
      </c>
    </row>
    <row r="18" spans="1:7" x14ac:dyDescent="0.2">
      <c r="A18" s="34"/>
      <c r="B18" s="35" t="s">
        <v>21</v>
      </c>
      <c r="C18" s="23">
        <v>17.79</v>
      </c>
      <c r="D18" s="24">
        <v>100316.40000000001</v>
      </c>
      <c r="E18" s="24">
        <v>101235.23999999999</v>
      </c>
      <c r="F18" s="25">
        <f t="shared" si="0"/>
        <v>-918.83999999998196</v>
      </c>
      <c r="G18" s="26">
        <f t="shared" si="1"/>
        <v>101235.23999999999</v>
      </c>
    </row>
    <row r="19" spans="1:7" x14ac:dyDescent="0.2">
      <c r="A19" s="34"/>
      <c r="B19" s="35" t="s">
        <v>22</v>
      </c>
      <c r="C19" s="23" t="s">
        <v>23</v>
      </c>
      <c r="D19" s="24">
        <v>548844.35999999975</v>
      </c>
      <c r="E19" s="24">
        <v>552024.69999999925</v>
      </c>
      <c r="F19" s="25">
        <f t="shared" si="0"/>
        <v>-3180.3399999995017</v>
      </c>
      <c r="G19" s="26">
        <f t="shared" si="1"/>
        <v>552024.69999999925</v>
      </c>
    </row>
    <row r="20" spans="1:7" x14ac:dyDescent="0.2">
      <c r="A20" s="34"/>
      <c r="B20" s="35" t="s">
        <v>24</v>
      </c>
      <c r="C20" s="23">
        <v>17.79</v>
      </c>
      <c r="D20" s="24">
        <v>64906.760000000031</v>
      </c>
      <c r="E20" s="24">
        <v>65205.19999999999</v>
      </c>
      <c r="F20" s="25">
        <f t="shared" si="0"/>
        <v>-298.43999999995867</v>
      </c>
      <c r="G20" s="26">
        <f t="shared" si="1"/>
        <v>65205.19999999999</v>
      </c>
    </row>
    <row r="21" spans="1:7" x14ac:dyDescent="0.2">
      <c r="A21" s="34"/>
      <c r="B21" s="35" t="s">
        <v>25</v>
      </c>
      <c r="C21" s="23">
        <v>4.2300000000000004</v>
      </c>
      <c r="D21" s="24">
        <v>195137.69</v>
      </c>
      <c r="E21" s="24">
        <v>266126.43999999994</v>
      </c>
      <c r="F21" s="25">
        <f t="shared" si="0"/>
        <v>-70988.749999999942</v>
      </c>
      <c r="G21" s="26">
        <f t="shared" si="1"/>
        <v>266126.43999999994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2254437.9600000004</v>
      </c>
      <c r="E26" s="30">
        <f>SUM(E16:E25)</f>
        <v>2318905.709999999</v>
      </c>
      <c r="F26" s="30">
        <f>SUM(F16:F25)</f>
        <v>-64467.749999998428</v>
      </c>
      <c r="G26" s="30">
        <f>SUM(G16:G25)</f>
        <v>2318905.709999999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162456.15</v>
      </c>
      <c r="E28" s="24">
        <v>156630.3899999999</v>
      </c>
      <c r="F28" s="25">
        <f>D28-E28</f>
        <v>5825.7600000000966</v>
      </c>
      <c r="G28" s="26">
        <f t="shared" ref="G28:G37" si="2">E28</f>
        <v>156630.3899999999</v>
      </c>
    </row>
    <row r="29" spans="1:7" x14ac:dyDescent="0.2">
      <c r="A29" s="34"/>
      <c r="B29" s="35" t="s">
        <v>28</v>
      </c>
      <c r="C29" s="23">
        <v>3.15</v>
      </c>
      <c r="D29" s="24">
        <v>150507.67000000007</v>
      </c>
      <c r="E29" s="24">
        <v>148598.00000000006</v>
      </c>
      <c r="F29" s="25">
        <f>D29-E29</f>
        <v>1909.6700000000128</v>
      </c>
      <c r="G29" s="26">
        <f t="shared" si="2"/>
        <v>148598.00000000006</v>
      </c>
    </row>
    <row r="30" spans="1:7" x14ac:dyDescent="0.2">
      <c r="A30" s="34"/>
      <c r="B30" s="35" t="s">
        <v>29</v>
      </c>
      <c r="C30" s="23">
        <v>7.14</v>
      </c>
      <c r="D30" s="24">
        <v>9938.880000000001</v>
      </c>
      <c r="E30" s="24">
        <v>7911.380000000001</v>
      </c>
      <c r="F30" s="25">
        <f t="shared" ref="F30:F37" si="3">D30-E30</f>
        <v>2027.5</v>
      </c>
      <c r="G30" s="26">
        <f t="shared" si="2"/>
        <v>7911.380000000001</v>
      </c>
    </row>
    <row r="31" spans="1:7" x14ac:dyDescent="0.2">
      <c r="A31" s="34"/>
      <c r="B31" s="35" t="s">
        <v>30</v>
      </c>
      <c r="C31" s="23">
        <v>70</v>
      </c>
      <c r="D31" s="24">
        <v>4200</v>
      </c>
      <c r="E31" s="24">
        <v>4127.3600000000006</v>
      </c>
      <c r="F31" s="25">
        <f t="shared" si="3"/>
        <v>72.639999999999418</v>
      </c>
      <c r="G31" s="26">
        <f t="shared" si="2"/>
        <v>4127.3600000000006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327102.70000000007</v>
      </c>
      <c r="E38" s="30">
        <f>SUM(E28:E37)</f>
        <v>317267.12999999995</v>
      </c>
      <c r="F38" s="30">
        <f>SUM(F28:F37)</f>
        <v>9835.5700000001088</v>
      </c>
      <c r="G38" s="30">
        <f>SUM(G28:G37)</f>
        <v>317267.12999999995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87356.760000000169</v>
      </c>
      <c r="E40" s="24">
        <v>88084.550000000396</v>
      </c>
      <c r="F40" s="25">
        <f>ЗАТРАЧЕНОТ-ОПАЛЧЕНОТ</f>
        <v>-727.79000000022643</v>
      </c>
      <c r="G40" s="45">
        <v>0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87356.760000000169</v>
      </c>
      <c r="E42" s="30">
        <f>E41+E40</f>
        <v>88084.550000000396</v>
      </c>
      <c r="F42" s="30">
        <f>F41+F40</f>
        <v>-727.79000000022643</v>
      </c>
      <c r="G42" s="30">
        <f>КПЕРЕЧИСТ+КПЕРЕЧИСК</f>
        <v>0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3126710.7900000005</v>
      </c>
      <c r="E44" s="30">
        <f>E42+E38+E26+E14</f>
        <v>3180200.3699999992</v>
      </c>
      <c r="F44" s="30">
        <f>F42+F38+F26+F14</f>
        <v>-53489.579999998648</v>
      </c>
      <c r="G44" s="30">
        <f>G42+G38+G26+G14</f>
        <v>3092115.8199999989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400809.95999999915</v>
      </c>
      <c r="E46" s="10" t="s">
        <v>8</v>
      </c>
      <c r="F46" s="11"/>
      <c r="G46" s="9">
        <v>54764.830000000009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88084.55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41</v>
      </c>
      <c r="B57" s="61"/>
      <c r="C57" s="61"/>
      <c r="D57" s="61"/>
      <c r="E57" s="61"/>
      <c r="F57" s="61" t="s">
        <v>42</v>
      </c>
      <c r="G57" s="61"/>
    </row>
    <row r="58" spans="1:7" s="62" customFormat="1" x14ac:dyDescent="0.2"/>
    <row r="59" spans="1:7" s="62" customFormat="1" x14ac:dyDescent="0.2">
      <c r="A59" s="63" t="s">
        <v>43</v>
      </c>
    </row>
    <row r="60" spans="1:7" s="62" customFormat="1" x14ac:dyDescent="0.2"/>
    <row r="61" spans="1:7" s="62" customFormat="1" x14ac:dyDescent="0.2">
      <c r="A61" s="64" t="s">
        <v>44</v>
      </c>
      <c r="B61" s="64"/>
      <c r="D61" s="65">
        <v>-117928.81999999995</v>
      </c>
      <c r="E61" s="66"/>
    </row>
    <row r="62" spans="1:7" s="62" customFormat="1" x14ac:dyDescent="0.2">
      <c r="A62" s="64" t="s">
        <v>45</v>
      </c>
      <c r="B62" s="64"/>
      <c r="D62" s="67">
        <v>0</v>
      </c>
      <c r="E62" s="68"/>
    </row>
    <row r="63" spans="1:7" s="62" customFormat="1" x14ac:dyDescent="0.2">
      <c r="A63" s="64" t="s">
        <v>46</v>
      </c>
      <c r="B63" s="64"/>
      <c r="D63" s="67">
        <v>1200</v>
      </c>
      <c r="E63" s="68"/>
    </row>
    <row r="64" spans="1:7" s="62" customFormat="1" x14ac:dyDescent="0.2">
      <c r="A64" s="64" t="s">
        <v>47</v>
      </c>
      <c r="B64" s="64"/>
      <c r="D64" s="67">
        <v>434927.61</v>
      </c>
      <c r="E64" s="68"/>
    </row>
    <row r="65" spans="1:97" s="62" customFormat="1" x14ac:dyDescent="0.2">
      <c r="A65" s="64" t="s">
        <v>48</v>
      </c>
      <c r="B65" s="64"/>
      <c r="D65" s="69">
        <v>0</v>
      </c>
      <c r="E65" s="70"/>
    </row>
    <row r="66" spans="1:97" s="62" customFormat="1" x14ac:dyDescent="0.2">
      <c r="A66" s="71" t="s">
        <v>41</v>
      </c>
      <c r="B66" s="71"/>
      <c r="C66" s="71"/>
      <c r="D66" s="71"/>
      <c r="E66" s="71"/>
      <c r="F66" s="71" t="s">
        <v>49</v>
      </c>
      <c r="G66" s="71"/>
    </row>
    <row r="67" spans="1:97" s="62" customFormat="1" x14ac:dyDescent="0.2">
      <c r="A67" s="72" t="s">
        <v>50</v>
      </c>
      <c r="B67" s="72"/>
      <c r="D67" s="73">
        <v>-116728.81999999995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51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52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53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54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55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56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57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58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59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60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61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62</v>
      </c>
      <c r="B88" s="77"/>
      <c r="C88" s="77"/>
      <c r="D88" s="77"/>
      <c r="E88" s="77"/>
      <c r="F88" s="78" t="s">
        <v>63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64</v>
      </c>
      <c r="B91" s="77"/>
      <c r="C91" s="77"/>
      <c r="D91" s="77"/>
      <c r="E91" s="77"/>
      <c r="F91" s="78" t="s">
        <v>65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Фридриха Энгельса д. 151</vt:lpstr>
      <vt:lpstr>'ул Фридриха Энгельса д. 151'!АДРЕС</vt:lpstr>
      <vt:lpstr>'ул Фридриха Энгельса д. 151'!ВХДОЛГ</vt:lpstr>
      <vt:lpstr>'ул Фридриха Энгельса д. 151'!ВХСАЛЬДО</vt:lpstr>
      <vt:lpstr>'ул Фридриха Энгельса д. 151'!ДОГОВОР</vt:lpstr>
      <vt:lpstr>'ул Фридриха Энгельса д. 151'!ДОЛГ</vt:lpstr>
      <vt:lpstr>'ул Фридриха Энгельса д. 151'!ЗАТРАЧЕНОК</vt:lpstr>
      <vt:lpstr>'ул Фридриха Энгельса д. 151'!ЗАТРАЧЕНОТ</vt:lpstr>
      <vt:lpstr>'ул Фридриха Энгельса д. 151'!ЗАТРЕМ</vt:lpstr>
      <vt:lpstr>'ул Фридриха Энгельса д. 151'!ИСХДОЛГ</vt:lpstr>
      <vt:lpstr>'ул Фридриха Энгельса д. 151'!ИСХСАЛЬДО</vt:lpstr>
      <vt:lpstr>'ул Фридриха Энгельса д. 151'!КАП</vt:lpstr>
      <vt:lpstr>'ул Фридриха Энгельса д. 151'!КПЕРЕЧИСК</vt:lpstr>
      <vt:lpstr>'ул Фридриха Энгельса д. 151'!КПЕРЕЧИСТ</vt:lpstr>
      <vt:lpstr>'ул Фридриха Энгельса д. 151'!НАЧРЕМ</vt:lpstr>
      <vt:lpstr>'ул Фридриха Энгельса д. 151'!НЕЖНАЧРЕМ</vt:lpstr>
      <vt:lpstr>'ул Фридриха Энгельса д. 151'!ОПАЛЧЕНОТ</vt:lpstr>
      <vt:lpstr>'ул Фридриха Энгельса д. 151'!ОПЛАЧЕНОК</vt:lpstr>
      <vt:lpstr>'ул Фридриха Энгельса д. 151'!ОСТ</vt:lpstr>
      <vt:lpstr>'ул Фридриха Энгельса д. 151'!ПЛОЩАДЬ</vt:lpstr>
      <vt:lpstr>'ул Фридриха Энгельса д. 151'!РАЗМЕРПЛАТЫ</vt:lpstr>
      <vt:lpstr>'ул Фридриха Энгельса д. 151'!ТАРОТОП</vt:lpstr>
      <vt:lpstr>'ул Фридриха Энгельса д. 151'!ТАРХВС</vt:lpstr>
      <vt:lpstr>'ул Фридриха Энгельса д. 151'!ТБО</vt:lpstr>
      <vt:lpstr>'ул Фридриха Энгельса д. 151'!ТБОНАЧ</vt:lpstr>
      <vt:lpstr>'ул Фридриха Энгельса д. 151'!ТБОНЕД</vt:lpstr>
      <vt:lpstr>'ул Фридриха Энгельса д. 151'!ТБООПЛ</vt:lpstr>
      <vt:lpstr>'ул Фридриха Энгельса д. 151'!ТБОПОСТ</vt:lpstr>
      <vt:lpstr>'ул Фридриха Энгельса д. 151'!ТЕК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2018-03-30T13:21:57Z</dcterms:created>
  <dcterms:modified xsi:type="dcterms:W3CDTF">2018-03-30T13:21:57Z</dcterms:modified>
</cp:coreProperties>
</file>